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Forecast" sheetId="9" r:id="rId1"/>
  </sheets>
  <definedNames>
    <definedName name="names">#REF!</definedName>
    <definedName name="_xlnm.Print_Area" localSheetId="0">Forecast!$B$8:$M$57</definedName>
    <definedName name="_xlnm.Print_Titles" localSheetId="0">Forecast!$1:$7</definedName>
    <definedName name="SRECNA">#REF!</definedName>
  </definedNames>
  <calcPr calcId="125725" fullCalcOnLoad="1" calcOnSave="0"/>
</workbook>
</file>

<file path=xl/calcChain.xml><?xml version="1.0" encoding="utf-8"?>
<calcChain xmlns="http://schemas.openxmlformats.org/spreadsheetml/2006/main">
  <c r="K42" i="9"/>
  <c r="J42"/>
  <c r="I42"/>
  <c r="H42"/>
  <c r="F42"/>
  <c r="E42"/>
  <c r="K12"/>
  <c r="K24"/>
  <c r="K28" s="1"/>
  <c r="K43" s="1"/>
  <c r="K53" s="1"/>
  <c r="K57" s="1"/>
  <c r="J12"/>
  <c r="J24"/>
  <c r="J28"/>
  <c r="I12"/>
  <c r="I28" s="1"/>
  <c r="I43" s="1"/>
  <c r="I53" s="1"/>
  <c r="I57" s="1"/>
  <c r="I24"/>
  <c r="H12"/>
  <c r="H28" s="1"/>
  <c r="H43" s="1"/>
  <c r="H53" s="1"/>
  <c r="H57" s="1"/>
  <c r="H24"/>
  <c r="F12"/>
  <c r="F24"/>
  <c r="F28" s="1"/>
  <c r="F43" s="1"/>
  <c r="F53" s="1"/>
  <c r="F57" s="1"/>
  <c r="E12"/>
  <c r="E24"/>
  <c r="E28"/>
  <c r="K52"/>
  <c r="J43"/>
  <c r="J53" s="1"/>
  <c r="J57" s="1"/>
  <c r="J52"/>
  <c r="I52"/>
  <c r="H52"/>
  <c r="F52"/>
  <c r="E43"/>
  <c r="E53" s="1"/>
  <c r="E57" s="1"/>
  <c r="E52"/>
</calcChain>
</file>

<file path=xl/sharedStrings.xml><?xml version="1.0" encoding="utf-8"?>
<sst xmlns="http://schemas.openxmlformats.org/spreadsheetml/2006/main" count="146" uniqueCount="130">
  <si>
    <t>Plan based on anticipated capital grant activity at that time.</t>
  </si>
  <si>
    <t>Plan did not include HEPC bond drawdown schedule</t>
  </si>
  <si>
    <t>Interest on Loans Receivable</t>
  </si>
  <si>
    <t>Gifts</t>
  </si>
  <si>
    <t>N410000</t>
  </si>
  <si>
    <t>Sales and Services of Educational Activities</t>
  </si>
  <si>
    <t>N420000</t>
  </si>
  <si>
    <t>Other Operating Revenue</t>
  </si>
  <si>
    <t>N430000</t>
  </si>
  <si>
    <t>Auxiliary Enterprises Revenue</t>
  </si>
  <si>
    <t>N440110</t>
  </si>
  <si>
    <t>Federal Grants &amp; Contracts</t>
  </si>
  <si>
    <t>N440210</t>
  </si>
  <si>
    <t>State Grants &amp; Contracts</t>
  </si>
  <si>
    <t>N440310</t>
  </si>
  <si>
    <t>Local Grants &amp; Contracts</t>
  </si>
  <si>
    <t>N440410</t>
  </si>
  <si>
    <t>Nongovernmental Grants &amp; Contracts</t>
  </si>
  <si>
    <t>N440510</t>
  </si>
  <si>
    <t>Capital Grants &amp; Contracts</t>
  </si>
  <si>
    <t>N440610</t>
  </si>
  <si>
    <t>N441120</t>
  </si>
  <si>
    <t>State Appropriations</t>
  </si>
  <si>
    <t>N440710</t>
  </si>
  <si>
    <t>N441110</t>
  </si>
  <si>
    <t>Federal Appropriations</t>
  </si>
  <si>
    <t>N441130</t>
  </si>
  <si>
    <t>Local Appropriations</t>
  </si>
  <si>
    <t>N449000</t>
  </si>
  <si>
    <t>N449001</t>
  </si>
  <si>
    <t>N450000</t>
  </si>
  <si>
    <t>Tuition &amp; Fees</t>
  </si>
  <si>
    <t>N460001</t>
  </si>
  <si>
    <t>N460000</t>
  </si>
  <si>
    <t>Investment Income</t>
  </si>
  <si>
    <t>N460830</t>
  </si>
  <si>
    <t>Bond Proceeds From Policy Commissions</t>
  </si>
  <si>
    <t>Increase/(Decrease) in Net Assets</t>
  </si>
  <si>
    <t>N501000</t>
  </si>
  <si>
    <t>Supplies and Other Services</t>
  </si>
  <si>
    <t>N501040</t>
  </si>
  <si>
    <t>Scholarship and Fellowship</t>
  </si>
  <si>
    <t>Grants and contracts estimated to increase 13.5% in FY2007.</t>
  </si>
  <si>
    <t>Forecast increased over the Plan to reflect interest on bond proceeds and SB603 earnings.</t>
  </si>
  <si>
    <t>N501500</t>
  </si>
  <si>
    <t>Utilities</t>
  </si>
  <si>
    <t>N501540</t>
  </si>
  <si>
    <t>Waivers in Support of Other State Institutions</t>
  </si>
  <si>
    <t>N560000</t>
  </si>
  <si>
    <t>Salaries and Wages</t>
  </si>
  <si>
    <t>N580060</t>
  </si>
  <si>
    <t>Interest on Capital Debt</t>
  </si>
  <si>
    <t>Tuition &amp; Fees Subtotal</t>
  </si>
  <si>
    <t>Auxiliary Enterprises Revenue Subtotal</t>
  </si>
  <si>
    <t>FY2007</t>
  </si>
  <si>
    <t>Forecast</t>
  </si>
  <si>
    <t>Plan</t>
  </si>
  <si>
    <t>FY2006</t>
  </si>
  <si>
    <t>3rd. Qtr. YTD</t>
  </si>
  <si>
    <t>FY2005</t>
  </si>
  <si>
    <t>Actuals</t>
  </si>
  <si>
    <t>FY2004</t>
  </si>
  <si>
    <t>REVENUES</t>
  </si>
  <si>
    <t>EXPENSES</t>
  </si>
  <si>
    <t>NON-OPERATING REVENUE (EXPENSES)</t>
  </si>
  <si>
    <t>Scholarship Allowance</t>
  </si>
  <si>
    <t>Operating Revenues:</t>
  </si>
  <si>
    <t>Operating Expenses:</t>
  </si>
  <si>
    <t xml:space="preserve">   Total Operating Expenses</t>
  </si>
  <si>
    <t xml:space="preserve">   Total Operating Revenue</t>
  </si>
  <si>
    <t xml:space="preserve">   Total Nonoperating Revenues/(Expenses)</t>
  </si>
  <si>
    <t xml:space="preserve">      Income Before Other Activity</t>
  </si>
  <si>
    <t xml:space="preserve">      Operating Income/(Loss)</t>
  </si>
  <si>
    <t>Other Non-operating Revenue/(Expense)</t>
  </si>
  <si>
    <t>N565000</t>
  </si>
  <si>
    <t>Benefits</t>
  </si>
  <si>
    <t>N580030</t>
  </si>
  <si>
    <t>N580090</t>
  </si>
  <si>
    <t>Loan Cancellations and Write-offs</t>
  </si>
  <si>
    <t>N580000</t>
  </si>
  <si>
    <t>Other Operating Expense</t>
  </si>
  <si>
    <t>N580210</t>
  </si>
  <si>
    <t>Assessments by the Commission for Operations</t>
  </si>
  <si>
    <t>N580220</t>
  </si>
  <si>
    <t>Assessments by the Commission for System Debt</t>
  </si>
  <si>
    <t>Forecast in line with Plan.</t>
  </si>
  <si>
    <t>Forecast reflects approximately $1.5 million for faculty increment in addition to original Plan commitments.</t>
  </si>
  <si>
    <t>Plan reflects a $900,000 increase across all campuses.</t>
  </si>
  <si>
    <t>Comments on FY2007 Forecast Over FY2007 Plan</t>
  </si>
  <si>
    <t>No increase planned.</t>
  </si>
  <si>
    <t>Reflects an additional 2% increase in fee rates over the Plan, for a new rate increase of 7.5%.</t>
  </si>
  <si>
    <t>Grants and contracts forecast revised to reflect an overall increase of 4.5% over the FY2006 Plan.</t>
  </si>
  <si>
    <t>Sales and services forecast reflects a 3% increase over the FY2006 Plan, five points less than in the FY2007 Plan.</t>
  </si>
  <si>
    <t>Auxiliary revenue revised to reflect an increase over the FY2006 Plan of slightly over 4%, due mainly to a change in the allowance.</t>
  </si>
  <si>
    <t>Estimate includes the following:  3% salary increase; faculty promotions of $210,000;  annual increment of $50,000; and an increase in positions.</t>
  </si>
  <si>
    <t>Plan reflects a 15% increase in PEIA rates.</t>
  </si>
  <si>
    <t>Forecast reflects a savings over the Plan as a result of a PEIA rate increase of only 1%.</t>
  </si>
  <si>
    <t>Plan reflects an increase of 5.5%, in line with the tuition and fee rate increase.</t>
  </si>
  <si>
    <t>Forecast reflects additional dollars committed to scholarships as a result of the additional 2% fee increase over the Plan as well as additional external funding.</t>
  </si>
  <si>
    <t>Plan reflects an increase of 9% in FY2007 with additional increases in leases of $550,000 per year and BRIM increases of $250,000 per year.</t>
  </si>
  <si>
    <t>Forecast reflects less investment in supplies and services than originally planned.</t>
  </si>
  <si>
    <t>FY2007 Plan same as FY2006.</t>
  </si>
  <si>
    <t>Assessment assumed to increase 5% for FY2007 Plan.</t>
  </si>
  <si>
    <t>Forecast based upon revised projection estimate.</t>
  </si>
  <si>
    <t>Plan reflects 10% increase on the Main Campus.</t>
  </si>
  <si>
    <t>Forecast reflects a 18.7% increase over the FY2006 Plan.</t>
  </si>
  <si>
    <t>Forecast revised to reflect current balances of capital debt.</t>
  </si>
  <si>
    <t>Plan based on capital debt obligations at that time.</t>
  </si>
  <si>
    <t>Plan had no material change over FY2006</t>
  </si>
  <si>
    <t>Forecast reflects a slight decrease in expenses.</t>
  </si>
  <si>
    <t>Forecast based upon most current capital grant projections.</t>
  </si>
  <si>
    <t>Forecast based upon current HEPC bond drawdown schedule.</t>
  </si>
  <si>
    <t>Forecast reflects a zero increase in discretionary support.  Additional dollars were all earmarked for specific activities.</t>
  </si>
  <si>
    <t>Reflects a 5.5% resident and non-resident fee increase as well as enrollment growth.</t>
  </si>
  <si>
    <t>Forecast reflects more recent FY2007 projections.</t>
  </si>
  <si>
    <t>Comments on FY2007 Plan Over FY2006 Plan</t>
  </si>
  <si>
    <t>FY2007 Forecast (Budget)</t>
  </si>
  <si>
    <t>(Budget)</t>
  </si>
  <si>
    <t>Original</t>
  </si>
  <si>
    <t>Depreciation</t>
  </si>
  <si>
    <t>West Virginia University - Combined</t>
  </si>
  <si>
    <t>Estimated to decrease 1%.</t>
  </si>
  <si>
    <t>Estimated to increase 8%.</t>
  </si>
  <si>
    <t>Forecast revised to reflect a 1.5% increase.</t>
  </si>
  <si>
    <t>Sales and services estimated to increase 8%.</t>
  </si>
  <si>
    <t>Auxiliary enterprise revenue estimated to grow 5.5%.</t>
  </si>
  <si>
    <t>Estimated to increase 4%.</t>
  </si>
  <si>
    <t>Plan reflects a 2% increase in discretionary support.</t>
  </si>
  <si>
    <t>Plan reflects a 7% increase.</t>
  </si>
  <si>
    <t>Plan reflects a 5% increase.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</si>
</sst>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Fill="1" applyBorder="1" applyAlignment="1">
      <alignment wrapText="1"/>
    </xf>
    <xf numFmtId="37" fontId="0" fillId="0" borderId="0" xfId="0" applyNumberFormat="1"/>
    <xf numFmtId="37" fontId="0" fillId="0" borderId="1" xfId="0" applyNumberFormat="1" applyBorder="1"/>
    <xf numFmtId="0" fontId="3" fillId="0" borderId="0" xfId="2" applyFont="1"/>
    <xf numFmtId="3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7" fontId="0" fillId="0" borderId="0" xfId="0" applyNumberFormat="1" applyBorder="1" applyAlignment="1">
      <alignment horizontal="center"/>
    </xf>
    <xf numFmtId="37" fontId="4" fillId="0" borderId="0" xfId="1" applyNumberFormat="1" applyFont="1" applyBorder="1"/>
    <xf numFmtId="37" fontId="0" fillId="0" borderId="0" xfId="0" applyNumberFormat="1" applyBorder="1"/>
    <xf numFmtId="37" fontId="0" fillId="0" borderId="2" xfId="0" applyNumberFormat="1" applyBorder="1"/>
    <xf numFmtId="37" fontId="0" fillId="0" borderId="3" xfId="0" applyNumberFormat="1" applyBorder="1"/>
    <xf numFmtId="10" fontId="0" fillId="0" borderId="0" xfId="0" applyNumberForma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37" fontId="0" fillId="0" borderId="0" xfId="0" applyNumberFormat="1" applyAlignment="1">
      <alignment horizontal="centerContinuous"/>
    </xf>
    <xf numFmtId="37" fontId="0" fillId="0" borderId="0" xfId="0" applyNumberFormat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6" fillId="0" borderId="0" xfId="2" applyAlignment="1">
      <alignment wrapText="1"/>
    </xf>
    <xf numFmtId="0" fontId="6" fillId="0" borderId="4" xfId="2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7" fontId="0" fillId="0" borderId="1" xfId="0" applyNumberFormat="1" applyBorder="1" applyAlignment="1">
      <alignment vertical="center" wrapText="1"/>
    </xf>
    <xf numFmtId="37" fontId="0" fillId="0" borderId="1" xfId="0" applyNumberFormat="1" applyFill="1" applyBorder="1"/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37" fontId="0" fillId="0" borderId="0" xfId="0" applyNumberFormat="1" applyAlignment="1">
      <alignment vertical="center"/>
    </xf>
    <xf numFmtId="37" fontId="0" fillId="0" borderId="1" xfId="0" applyNumberFormat="1" applyBorder="1" applyAlignment="1">
      <alignment vertical="center"/>
    </xf>
    <xf numFmtId="3" fontId="4" fillId="0" borderId="1" xfId="2" applyNumberFormat="1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37" fontId="0" fillId="0" borderId="1" xfId="0" applyNumberFormat="1" applyFill="1" applyBorder="1" applyAlignment="1">
      <alignment vertical="center" wrapText="1"/>
    </xf>
    <xf numFmtId="37" fontId="0" fillId="0" borderId="5" xfId="0" applyNumberFormat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6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37" fontId="3" fillId="0" borderId="8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37" fontId="3" fillId="0" borderId="1" xfId="0" applyNumberFormat="1" applyFont="1" applyFill="1" applyBorder="1"/>
    <xf numFmtId="37" fontId="3" fillId="0" borderId="1" xfId="0" applyNumberFormat="1" applyFont="1" applyBorder="1"/>
    <xf numFmtId="37" fontId="3" fillId="0" borderId="0" xfId="0" applyNumberFormat="1" applyFont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11" xfId="0" applyNumberFormat="1" applyFont="1" applyBorder="1" applyAlignment="1">
      <alignment horizontal="center"/>
    </xf>
    <xf numFmtId="37" fontId="3" fillId="0" borderId="12" xfId="0" applyNumberFormat="1" applyFont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37" fontId="0" fillId="0" borderId="13" xfId="0" applyNumberForma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7" fontId="3" fillId="0" borderId="14" xfId="0" applyNumberFormat="1" applyFont="1" applyFill="1" applyBorder="1"/>
    <xf numFmtId="37" fontId="3" fillId="0" borderId="14" xfId="0" applyNumberFormat="1" applyFont="1" applyBorder="1"/>
    <xf numFmtId="37" fontId="3" fillId="0" borderId="0" xfId="0" applyNumberFormat="1" applyFont="1" applyBorder="1"/>
    <xf numFmtId="37" fontId="4" fillId="0" borderId="2" xfId="0" applyNumberFormat="1" applyFont="1" applyBorder="1"/>
    <xf numFmtId="37" fontId="0" fillId="0" borderId="15" xfId="0" applyNumberFormat="1" applyFill="1" applyBorder="1" applyAlignment="1">
      <alignment vertical="center" wrapText="1"/>
    </xf>
    <xf numFmtId="37" fontId="0" fillId="0" borderId="14" xfId="0" applyNumberFormat="1" applyFill="1" applyBorder="1" applyAlignment="1">
      <alignment vertical="center" wrapText="1"/>
    </xf>
    <xf numFmtId="37" fontId="0" fillId="0" borderId="16" xfId="0" applyNumberFormat="1" applyFill="1" applyBorder="1" applyAlignment="1">
      <alignment vertical="center" wrapText="1"/>
    </xf>
    <xf numFmtId="37" fontId="0" fillId="0" borderId="1" xfId="0" applyNumberFormat="1" applyBorder="1" applyAlignment="1">
      <alignment vertical="center" wrapText="1"/>
    </xf>
    <xf numFmtId="37" fontId="0" fillId="0" borderId="15" xfId="0" applyNumberFormat="1" applyBorder="1" applyAlignment="1">
      <alignment vertical="center" wrapText="1"/>
    </xf>
    <xf numFmtId="37" fontId="0" fillId="0" borderId="14" xfId="0" applyNumberFormat="1" applyBorder="1" applyAlignment="1">
      <alignment vertical="center" wrapText="1"/>
    </xf>
    <xf numFmtId="37" fontId="0" fillId="0" borderId="16" xfId="0" applyNumberFormat="1" applyBorder="1" applyAlignment="1">
      <alignment vertical="center" wrapText="1"/>
    </xf>
    <xf numFmtId="37" fontId="0" fillId="0" borderId="0" xfId="0" applyNumberFormat="1" applyAlignment="1">
      <alignment horizontal="center" wrapText="1"/>
    </xf>
  </cellXfs>
  <cellStyles count="3">
    <cellStyle name="Comma" xfId="1" builtinId="3"/>
    <cellStyle name="Normal" xfId="0" builtinId="0"/>
    <cellStyle name="Normal_BOG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topLeftCell="B1" workbookViewId="0">
      <selection activeCell="B1" sqref="B1"/>
    </sheetView>
  </sheetViews>
  <sheetFormatPr defaultRowHeight="12.75"/>
  <cols>
    <col min="1" max="1" width="0" hidden="1" customWidth="1"/>
    <col min="2" max="2" width="30" style="18" customWidth="1"/>
    <col min="3" max="3" width="2.7109375" customWidth="1"/>
    <col min="4" max="4" width="30" style="18" customWidth="1"/>
    <col min="5" max="6" width="12.7109375" style="4" customWidth="1"/>
    <col min="7" max="7" width="2.7109375" style="4" customWidth="1"/>
    <col min="8" max="8" width="12.7109375" style="4" customWidth="1"/>
    <col min="9" max="11" width="12.7109375" style="12" customWidth="1"/>
    <col min="12" max="12" width="2.7109375" style="12" customWidth="1"/>
    <col min="13" max="13" width="30" style="4" customWidth="1"/>
  </cols>
  <sheetData>
    <row r="1" spans="1:13">
      <c r="B1" s="2" t="s">
        <v>120</v>
      </c>
      <c r="C1" s="2"/>
      <c r="D1" s="2"/>
      <c r="E1" s="23"/>
      <c r="F1" s="23"/>
      <c r="G1" s="23"/>
      <c r="H1" s="23"/>
      <c r="I1" s="24"/>
      <c r="J1" s="24"/>
      <c r="K1" s="24"/>
      <c r="L1" s="24"/>
      <c r="M1" s="23"/>
    </row>
    <row r="2" spans="1:13">
      <c r="B2" s="2" t="s">
        <v>116</v>
      </c>
      <c r="C2" s="2"/>
      <c r="D2" s="2"/>
      <c r="E2" s="23"/>
      <c r="F2" s="23"/>
      <c r="G2" s="23"/>
      <c r="H2" s="23"/>
      <c r="I2" s="24"/>
      <c r="J2" s="24"/>
      <c r="K2" s="24"/>
      <c r="L2" s="24"/>
      <c r="M2" s="23"/>
    </row>
    <row r="3" spans="1:13">
      <c r="B3" s="2"/>
      <c r="C3" s="2"/>
      <c r="D3" s="2"/>
      <c r="E3" s="23"/>
      <c r="F3" s="23"/>
      <c r="G3" s="23"/>
      <c r="H3" s="23"/>
      <c r="I3" s="24"/>
      <c r="J3" s="24"/>
      <c r="K3" s="24"/>
      <c r="L3" s="24"/>
      <c r="M3" s="23"/>
    </row>
    <row r="4" spans="1:13" ht="13.5" thickBot="1">
      <c r="B4" s="25"/>
      <c r="C4" s="2"/>
      <c r="D4" s="25"/>
      <c r="E4" s="23"/>
      <c r="F4" s="23"/>
      <c r="G4" s="24"/>
      <c r="H4" s="23"/>
      <c r="I4" s="24"/>
      <c r="J4" s="24"/>
      <c r="K4" s="24"/>
      <c r="L4" s="24"/>
      <c r="M4" s="23"/>
    </row>
    <row r="5" spans="1:13">
      <c r="B5" s="76" t="s">
        <v>88</v>
      </c>
      <c r="C5" s="1"/>
      <c r="D5" s="16"/>
      <c r="E5" s="47" t="s">
        <v>54</v>
      </c>
      <c r="F5" s="48" t="s">
        <v>54</v>
      </c>
      <c r="G5" s="63"/>
      <c r="H5" s="41" t="s">
        <v>57</v>
      </c>
      <c r="I5" s="42"/>
      <c r="J5" s="45"/>
      <c r="K5" s="45"/>
      <c r="L5" s="10"/>
      <c r="M5" s="76" t="s">
        <v>115</v>
      </c>
    </row>
    <row r="6" spans="1:13">
      <c r="B6" s="76"/>
      <c r="C6" s="1"/>
      <c r="D6" s="16"/>
      <c r="E6" s="58" t="s">
        <v>55</v>
      </c>
      <c r="F6" s="59" t="s">
        <v>118</v>
      </c>
      <c r="G6" s="63"/>
      <c r="H6" s="60" t="s">
        <v>58</v>
      </c>
      <c r="I6" s="61" t="s">
        <v>57</v>
      </c>
      <c r="J6" s="62" t="s">
        <v>59</v>
      </c>
      <c r="K6" s="62" t="s">
        <v>61</v>
      </c>
      <c r="L6" s="10"/>
      <c r="M6" s="76"/>
    </row>
    <row r="7" spans="1:13" ht="13.5" thickBot="1">
      <c r="B7" s="76"/>
      <c r="C7" s="1"/>
      <c r="D7" s="17"/>
      <c r="E7" s="49" t="s">
        <v>117</v>
      </c>
      <c r="F7" s="50" t="s">
        <v>56</v>
      </c>
      <c r="G7" s="63"/>
      <c r="H7" s="43" t="s">
        <v>60</v>
      </c>
      <c r="I7" s="44" t="s">
        <v>56</v>
      </c>
      <c r="J7" s="46" t="s">
        <v>60</v>
      </c>
      <c r="K7" s="46" t="s">
        <v>60</v>
      </c>
      <c r="L7" s="10"/>
      <c r="M7" s="76"/>
    </row>
    <row r="8" spans="1:13">
      <c r="B8" s="22"/>
      <c r="C8" s="8" t="s">
        <v>62</v>
      </c>
      <c r="D8" s="17"/>
      <c r="E8" s="51"/>
      <c r="F8" s="52"/>
      <c r="G8" s="64"/>
      <c r="H8" s="15"/>
      <c r="I8" s="15"/>
      <c r="J8" s="15"/>
      <c r="K8" s="15"/>
      <c r="L8" s="33"/>
      <c r="M8" s="7"/>
    </row>
    <row r="9" spans="1:13">
      <c r="B9" s="22"/>
      <c r="C9" s="9" t="s">
        <v>66</v>
      </c>
      <c r="D9" s="17"/>
      <c r="E9" s="51"/>
      <c r="F9" s="51"/>
      <c r="G9" s="63"/>
      <c r="H9" s="7"/>
      <c r="I9" s="10"/>
      <c r="J9" s="10"/>
      <c r="K9" s="10"/>
      <c r="L9" s="10"/>
      <c r="M9" s="7"/>
    </row>
    <row r="10" spans="1:13" ht="12.75" customHeight="1">
      <c r="A10" t="s">
        <v>30</v>
      </c>
      <c r="B10" s="69" t="s">
        <v>90</v>
      </c>
      <c r="D10" s="28" t="s">
        <v>31</v>
      </c>
      <c r="E10" s="53">
        <v>247118000</v>
      </c>
      <c r="F10" s="53">
        <v>241128000</v>
      </c>
      <c r="G10" s="65"/>
      <c r="H10" s="32">
        <v>185337000</v>
      </c>
      <c r="I10" s="32">
        <v>223155000</v>
      </c>
      <c r="J10" s="32">
        <v>204561000</v>
      </c>
      <c r="K10" s="32">
        <v>176081000</v>
      </c>
      <c r="L10" s="11"/>
      <c r="M10" s="72" t="s">
        <v>113</v>
      </c>
    </row>
    <row r="11" spans="1:13">
      <c r="A11" t="s">
        <v>28</v>
      </c>
      <c r="B11" s="70"/>
      <c r="D11" s="28" t="s">
        <v>65</v>
      </c>
      <c r="E11" s="53">
        <v>-25495000</v>
      </c>
      <c r="F11" s="53">
        <v>-25087000</v>
      </c>
      <c r="G11" s="65"/>
      <c r="H11" s="32">
        <v>-15168000</v>
      </c>
      <c r="I11" s="32">
        <v>-22989000</v>
      </c>
      <c r="J11" s="32">
        <v>-20224000</v>
      </c>
      <c r="K11" s="32">
        <v>-17173000</v>
      </c>
      <c r="L11" s="11"/>
      <c r="M11" s="72"/>
    </row>
    <row r="12" spans="1:13">
      <c r="B12" s="71"/>
      <c r="D12" s="28" t="s">
        <v>52</v>
      </c>
      <c r="E12" s="54">
        <f>SUM(E10:E11)</f>
        <v>221623000</v>
      </c>
      <c r="F12" s="54">
        <f>SUM(F10:F11)</f>
        <v>216041000</v>
      </c>
      <c r="G12" s="66"/>
      <c r="H12" s="5">
        <f>SUM(H10:H11)</f>
        <v>170169000</v>
      </c>
      <c r="I12" s="5">
        <f>SUM(I10:I11)</f>
        <v>200166000</v>
      </c>
      <c r="J12" s="5">
        <f>SUM(J10:J11)</f>
        <v>184337000</v>
      </c>
      <c r="K12" s="5">
        <f>SUM(K10:K11)</f>
        <v>158908000</v>
      </c>
      <c r="M12" s="72"/>
    </row>
    <row r="13" spans="1:13">
      <c r="B13" s="34"/>
      <c r="E13" s="55"/>
      <c r="F13" s="55"/>
      <c r="G13" s="67"/>
      <c r="I13" s="4"/>
      <c r="J13" s="4"/>
      <c r="K13" s="4"/>
      <c r="M13" s="36"/>
    </row>
    <row r="14" spans="1:13" ht="25.5">
      <c r="A14" t="s">
        <v>24</v>
      </c>
      <c r="B14" s="29" t="s">
        <v>123</v>
      </c>
      <c r="D14" s="28" t="s">
        <v>25</v>
      </c>
      <c r="E14" s="53">
        <v>7671000</v>
      </c>
      <c r="F14" s="53">
        <v>7475000</v>
      </c>
      <c r="G14" s="65"/>
      <c r="H14" s="32">
        <v>5650000</v>
      </c>
      <c r="I14" s="32">
        <v>7550000</v>
      </c>
      <c r="J14" s="32">
        <v>7857000</v>
      </c>
      <c r="K14" s="32">
        <v>7218000</v>
      </c>
      <c r="L14" s="11"/>
      <c r="M14" s="37" t="s">
        <v>121</v>
      </c>
    </row>
    <row r="15" spans="1:13">
      <c r="A15" t="s">
        <v>26</v>
      </c>
      <c r="B15" s="29" t="s">
        <v>85</v>
      </c>
      <c r="D15" s="28" t="s">
        <v>27</v>
      </c>
      <c r="E15" s="53">
        <v>900000</v>
      </c>
      <c r="F15" s="53">
        <v>904000</v>
      </c>
      <c r="G15" s="65"/>
      <c r="H15" s="32">
        <v>747000</v>
      </c>
      <c r="I15" s="32">
        <v>837000</v>
      </c>
      <c r="J15" s="32">
        <v>942000</v>
      </c>
      <c r="K15" s="32">
        <v>661000</v>
      </c>
      <c r="L15" s="11"/>
      <c r="M15" s="37" t="s">
        <v>122</v>
      </c>
    </row>
    <row r="16" spans="1:13" ht="12.75" customHeight="1">
      <c r="A16" t="s">
        <v>10</v>
      </c>
      <c r="B16" s="69" t="s">
        <v>91</v>
      </c>
      <c r="D16" s="28" t="s">
        <v>11</v>
      </c>
      <c r="E16" s="53">
        <v>104579000</v>
      </c>
      <c r="F16" s="53">
        <v>111922000</v>
      </c>
      <c r="G16" s="65"/>
      <c r="H16" s="32">
        <v>64812000</v>
      </c>
      <c r="I16" s="32">
        <v>100093000</v>
      </c>
      <c r="J16" s="32">
        <v>97143000</v>
      </c>
      <c r="K16" s="32">
        <v>90419000</v>
      </c>
      <c r="L16" s="11"/>
      <c r="M16" s="72" t="s">
        <v>42</v>
      </c>
    </row>
    <row r="17" spans="1:17">
      <c r="A17" t="s">
        <v>12</v>
      </c>
      <c r="B17" s="70"/>
      <c r="D17" s="28" t="s">
        <v>13</v>
      </c>
      <c r="E17" s="53">
        <v>26133000</v>
      </c>
      <c r="F17" s="53">
        <v>35320000</v>
      </c>
      <c r="G17" s="65"/>
      <c r="H17" s="32">
        <v>23154000</v>
      </c>
      <c r="I17" s="32">
        <v>31379000</v>
      </c>
      <c r="J17" s="32">
        <v>32246000</v>
      </c>
      <c r="K17" s="32">
        <v>29212000</v>
      </c>
      <c r="L17" s="11"/>
      <c r="M17" s="72"/>
    </row>
    <row r="18" spans="1:17">
      <c r="A18" t="s">
        <v>14</v>
      </c>
      <c r="B18" s="70"/>
      <c r="D18" s="28" t="s">
        <v>15</v>
      </c>
      <c r="E18" s="53">
        <v>184000</v>
      </c>
      <c r="F18" s="53">
        <v>417000</v>
      </c>
      <c r="G18" s="65"/>
      <c r="H18" s="32">
        <v>166000</v>
      </c>
      <c r="I18" s="32">
        <v>397000</v>
      </c>
      <c r="J18" s="32">
        <v>230000</v>
      </c>
      <c r="K18" s="32">
        <v>401000</v>
      </c>
      <c r="L18" s="11"/>
      <c r="M18" s="72"/>
    </row>
    <row r="19" spans="1:17" ht="25.5">
      <c r="A19" t="s">
        <v>16</v>
      </c>
      <c r="B19" s="71"/>
      <c r="D19" s="28" t="s">
        <v>17</v>
      </c>
      <c r="E19" s="53">
        <v>35112000</v>
      </c>
      <c r="F19" s="53">
        <v>32573000</v>
      </c>
      <c r="G19" s="65"/>
      <c r="H19" s="32">
        <v>25360000</v>
      </c>
      <c r="I19" s="32">
        <v>27009000</v>
      </c>
      <c r="J19" s="32">
        <v>25868000</v>
      </c>
      <c r="K19" s="32">
        <v>23435000</v>
      </c>
      <c r="L19" s="11"/>
      <c r="M19" s="72"/>
    </row>
    <row r="20" spans="1:17" ht="51">
      <c r="A20" t="s">
        <v>4</v>
      </c>
      <c r="B20" s="40" t="s">
        <v>92</v>
      </c>
      <c r="D20" s="28" t="s">
        <v>5</v>
      </c>
      <c r="E20" s="53">
        <v>10052000</v>
      </c>
      <c r="F20" s="53">
        <v>10570000</v>
      </c>
      <c r="G20" s="65"/>
      <c r="H20" s="32">
        <v>9100000</v>
      </c>
      <c r="I20" s="32">
        <v>9788000</v>
      </c>
      <c r="J20" s="32">
        <v>10323000</v>
      </c>
      <c r="K20" s="32">
        <v>8623000</v>
      </c>
      <c r="L20" s="11"/>
      <c r="M20" s="31" t="s">
        <v>124</v>
      </c>
    </row>
    <row r="21" spans="1:17">
      <c r="B21" s="34"/>
      <c r="E21" s="55"/>
      <c r="F21" s="55"/>
      <c r="G21" s="67"/>
      <c r="I21" s="4"/>
      <c r="J21" s="4"/>
      <c r="K21" s="4"/>
      <c r="L21" s="11"/>
      <c r="M21" s="36"/>
    </row>
    <row r="22" spans="1:17" ht="12.75" customHeight="1">
      <c r="A22" t="s">
        <v>8</v>
      </c>
      <c r="B22" s="73" t="s">
        <v>93</v>
      </c>
      <c r="D22" s="28" t="s">
        <v>9</v>
      </c>
      <c r="E22" s="53">
        <v>87464000</v>
      </c>
      <c r="F22" s="53">
        <v>85963000</v>
      </c>
      <c r="G22" s="65"/>
      <c r="H22" s="32">
        <v>67727000</v>
      </c>
      <c r="I22" s="32">
        <v>81481000</v>
      </c>
      <c r="J22" s="32">
        <v>78071000</v>
      </c>
      <c r="K22" s="32">
        <v>79520000</v>
      </c>
      <c r="L22" s="11"/>
      <c r="M22" s="72" t="s">
        <v>125</v>
      </c>
    </row>
    <row r="23" spans="1:17">
      <c r="A23" t="s">
        <v>29</v>
      </c>
      <c r="B23" s="74"/>
      <c r="D23" s="28" t="s">
        <v>65</v>
      </c>
      <c r="E23" s="53">
        <v>-5720000</v>
      </c>
      <c r="F23" s="53">
        <v>-3527000</v>
      </c>
      <c r="G23" s="65"/>
      <c r="H23" s="32">
        <v>-3771000</v>
      </c>
      <c r="I23" s="32">
        <v>-2989000</v>
      </c>
      <c r="J23" s="32">
        <v>-5028000</v>
      </c>
      <c r="K23" s="32">
        <v>-5272000</v>
      </c>
      <c r="L23" s="11"/>
      <c r="M23" s="72"/>
    </row>
    <row r="24" spans="1:17" ht="25.5">
      <c r="B24" s="75"/>
      <c r="D24" s="28" t="s">
        <v>53</v>
      </c>
      <c r="E24" s="54">
        <f>SUM(E22:E23)</f>
        <v>81744000</v>
      </c>
      <c r="F24" s="54">
        <f>SUM(F22:F23)</f>
        <v>82436000</v>
      </c>
      <c r="G24" s="66"/>
      <c r="H24" s="5">
        <f>SUM(H22:H23)</f>
        <v>63956000</v>
      </c>
      <c r="I24" s="5">
        <f>SUM(I22:I23)</f>
        <v>78492000</v>
      </c>
      <c r="J24" s="5">
        <f>SUM(J22:J23)</f>
        <v>73043000</v>
      </c>
      <c r="K24" s="5">
        <f>SUM(K22:K23)</f>
        <v>74248000</v>
      </c>
      <c r="M24" s="72"/>
    </row>
    <row r="25" spans="1:17">
      <c r="B25" s="34"/>
      <c r="E25" s="55"/>
      <c r="F25" s="55"/>
      <c r="G25" s="67"/>
      <c r="I25" s="4"/>
      <c r="J25" s="4"/>
      <c r="K25" s="4"/>
      <c r="M25" s="36"/>
    </row>
    <row r="26" spans="1:17">
      <c r="A26" t="s">
        <v>32</v>
      </c>
      <c r="B26" s="29" t="s">
        <v>85</v>
      </c>
      <c r="D26" s="28" t="s">
        <v>2</v>
      </c>
      <c r="E26" s="53">
        <v>500000</v>
      </c>
      <c r="F26" s="53">
        <v>500000</v>
      </c>
      <c r="G26" s="65"/>
      <c r="H26" s="32">
        <v>421000</v>
      </c>
      <c r="I26" s="32">
        <v>500000</v>
      </c>
      <c r="J26" s="32">
        <v>618000</v>
      </c>
      <c r="K26" s="32">
        <v>670000</v>
      </c>
      <c r="L26" s="11"/>
      <c r="M26" s="37" t="s">
        <v>89</v>
      </c>
    </row>
    <row r="27" spans="1:17">
      <c r="A27" t="s">
        <v>6</v>
      </c>
      <c r="B27" s="29" t="s">
        <v>85</v>
      </c>
      <c r="D27" s="28" t="s">
        <v>7</v>
      </c>
      <c r="E27" s="53">
        <v>7993000</v>
      </c>
      <c r="F27" s="53">
        <v>8351000</v>
      </c>
      <c r="G27" s="65"/>
      <c r="H27" s="32">
        <v>5407000</v>
      </c>
      <c r="I27" s="32">
        <v>8030000</v>
      </c>
      <c r="J27" s="32">
        <v>7619000</v>
      </c>
      <c r="K27" s="32">
        <v>8288000</v>
      </c>
      <c r="L27" s="11"/>
      <c r="M27" s="37" t="s">
        <v>126</v>
      </c>
    </row>
    <row r="28" spans="1:17">
      <c r="B28" s="34"/>
      <c r="D28" s="19" t="s">
        <v>69</v>
      </c>
      <c r="E28" s="56">
        <f>E12+SUM(E14:E20)+E24+E26+E27</f>
        <v>496491000</v>
      </c>
      <c r="F28" s="56">
        <f>F12+SUM(F14:F20)+F24+F26+F27</f>
        <v>506509000</v>
      </c>
      <c r="G28" s="67"/>
      <c r="H28" s="68">
        <f>H12+SUM(H14:H20)+H24+H26+H27</f>
        <v>368942000</v>
      </c>
      <c r="I28" s="68">
        <f>I12+SUM(I14:I20)+I24+I26+I27</f>
        <v>464241000</v>
      </c>
      <c r="J28" s="68">
        <f>J12+SUM(J14:J20)+J24+J26+J27</f>
        <v>440226000</v>
      </c>
      <c r="K28" s="68">
        <f>K12+SUM(K14:K20)+K24+K26+K27</f>
        <v>402083000</v>
      </c>
      <c r="M28" s="36"/>
    </row>
    <row r="29" spans="1:17">
      <c r="B29" s="34"/>
      <c r="E29" s="55"/>
      <c r="F29" s="55"/>
      <c r="G29" s="67"/>
      <c r="I29" s="4"/>
      <c r="J29" s="4"/>
      <c r="K29" s="4"/>
      <c r="M29" s="36"/>
    </row>
    <row r="30" spans="1:17">
      <c r="B30" s="34"/>
      <c r="C30" s="8" t="s">
        <v>63</v>
      </c>
      <c r="E30" s="55"/>
      <c r="F30" s="55"/>
      <c r="G30" s="67"/>
      <c r="I30" s="4"/>
      <c r="J30" s="4"/>
      <c r="K30" s="4"/>
      <c r="M30" s="36"/>
    </row>
    <row r="31" spans="1:17">
      <c r="B31" s="34"/>
      <c r="C31" s="9" t="s">
        <v>67</v>
      </c>
      <c r="E31" s="55"/>
      <c r="F31" s="55"/>
      <c r="G31" s="67"/>
      <c r="I31" s="4"/>
      <c r="J31" s="4"/>
      <c r="K31" s="4"/>
      <c r="M31" s="36"/>
    </row>
    <row r="32" spans="1:17" ht="63.75">
      <c r="A32" t="s">
        <v>48</v>
      </c>
      <c r="B32" s="29" t="s">
        <v>86</v>
      </c>
      <c r="D32" s="28" t="s">
        <v>49</v>
      </c>
      <c r="E32" s="53">
        <v>330762000</v>
      </c>
      <c r="F32" s="53">
        <v>329189000</v>
      </c>
      <c r="G32" s="65"/>
      <c r="H32" s="32">
        <v>246571000</v>
      </c>
      <c r="I32" s="32">
        <v>311327000</v>
      </c>
      <c r="J32" s="32">
        <v>306926000</v>
      </c>
      <c r="K32" s="32">
        <v>296374000</v>
      </c>
      <c r="L32" s="11"/>
      <c r="M32" s="38" t="s">
        <v>94</v>
      </c>
      <c r="N32" s="26"/>
      <c r="O32" s="26"/>
      <c r="P32" s="26"/>
      <c r="Q32" s="27"/>
    </row>
    <row r="33" spans="1:17" ht="38.25">
      <c r="A33" t="s">
        <v>74</v>
      </c>
      <c r="B33" s="29" t="s">
        <v>96</v>
      </c>
      <c r="D33" s="28" t="s">
        <v>75</v>
      </c>
      <c r="E33" s="53">
        <v>104574000</v>
      </c>
      <c r="F33" s="53">
        <v>106281000</v>
      </c>
      <c r="G33" s="65"/>
      <c r="H33" s="32">
        <v>76187000</v>
      </c>
      <c r="I33" s="32">
        <v>95077000</v>
      </c>
      <c r="J33" s="32">
        <v>92794000</v>
      </c>
      <c r="K33" s="32">
        <v>89131000</v>
      </c>
      <c r="L33" s="11"/>
      <c r="M33" s="38" t="s">
        <v>95</v>
      </c>
      <c r="N33" s="26"/>
      <c r="O33" s="26"/>
      <c r="P33" s="26"/>
      <c r="Q33" s="27"/>
    </row>
    <row r="34" spans="1:17" ht="63.75">
      <c r="A34" t="s">
        <v>40</v>
      </c>
      <c r="B34" s="35" t="s">
        <v>98</v>
      </c>
      <c r="D34" s="28" t="s">
        <v>41</v>
      </c>
      <c r="E34" s="53">
        <v>27561000</v>
      </c>
      <c r="F34" s="53">
        <v>24427000</v>
      </c>
      <c r="G34" s="65"/>
      <c r="H34" s="32">
        <v>26396000</v>
      </c>
      <c r="I34" s="32">
        <v>23238000</v>
      </c>
      <c r="J34" s="32">
        <v>20324000</v>
      </c>
      <c r="K34" s="32">
        <v>19441000</v>
      </c>
      <c r="L34" s="11"/>
      <c r="M34" s="38" t="s">
        <v>97</v>
      </c>
      <c r="N34" s="26"/>
      <c r="O34" s="26"/>
      <c r="P34" s="26"/>
      <c r="Q34" s="27"/>
    </row>
    <row r="35" spans="1:17" ht="25.5">
      <c r="A35" t="s">
        <v>44</v>
      </c>
      <c r="B35" s="29" t="s">
        <v>85</v>
      </c>
      <c r="D35" s="28" t="s">
        <v>45</v>
      </c>
      <c r="E35" s="53">
        <v>24264000</v>
      </c>
      <c r="F35" s="53">
        <v>24266000</v>
      </c>
      <c r="G35" s="65"/>
      <c r="H35" s="32">
        <v>19068000</v>
      </c>
      <c r="I35" s="32">
        <v>23361000</v>
      </c>
      <c r="J35" s="32">
        <v>23228000</v>
      </c>
      <c r="K35" s="32">
        <v>21226000</v>
      </c>
      <c r="L35" s="11"/>
      <c r="M35" s="31" t="s">
        <v>87</v>
      </c>
    </row>
    <row r="36" spans="1:17" ht="63.75">
      <c r="A36" t="s">
        <v>38</v>
      </c>
      <c r="B36" s="30" t="s">
        <v>100</v>
      </c>
      <c r="D36" s="28" t="s">
        <v>39</v>
      </c>
      <c r="E36" s="53">
        <v>149392000</v>
      </c>
      <c r="F36" s="53">
        <v>155773000</v>
      </c>
      <c r="G36" s="65"/>
      <c r="H36" s="32">
        <v>92581000</v>
      </c>
      <c r="I36" s="32">
        <v>140980000</v>
      </c>
      <c r="J36" s="32">
        <v>131324000</v>
      </c>
      <c r="K36" s="32">
        <v>114765000</v>
      </c>
      <c r="L36" s="11"/>
      <c r="M36" s="39" t="s">
        <v>99</v>
      </c>
      <c r="N36" s="26"/>
      <c r="O36" s="26"/>
      <c r="P36" s="26"/>
      <c r="Q36" s="27"/>
    </row>
    <row r="37" spans="1:17" ht="25.5">
      <c r="A37" t="s">
        <v>76</v>
      </c>
      <c r="B37" s="30" t="s">
        <v>114</v>
      </c>
      <c r="D37" s="28" t="s">
        <v>119</v>
      </c>
      <c r="E37" s="53">
        <v>40905000</v>
      </c>
      <c r="F37" s="53">
        <v>40662000</v>
      </c>
      <c r="G37" s="65"/>
      <c r="H37" s="32">
        <v>29103000</v>
      </c>
      <c r="I37" s="32">
        <v>37500000</v>
      </c>
      <c r="J37" s="32">
        <v>41438000</v>
      </c>
      <c r="K37" s="32">
        <v>45755000</v>
      </c>
      <c r="L37" s="11"/>
      <c r="M37" s="31" t="s">
        <v>104</v>
      </c>
    </row>
    <row r="38" spans="1:17">
      <c r="A38" t="s">
        <v>77</v>
      </c>
      <c r="B38" s="29" t="s">
        <v>85</v>
      </c>
      <c r="D38" s="28" t="s">
        <v>78</v>
      </c>
      <c r="E38" s="53">
        <v>800000</v>
      </c>
      <c r="F38" s="53">
        <v>800000</v>
      </c>
      <c r="G38" s="65"/>
      <c r="H38" s="32">
        <v>712000</v>
      </c>
      <c r="I38" s="32">
        <v>800000</v>
      </c>
      <c r="J38" s="32">
        <v>380000</v>
      </c>
      <c r="K38" s="32">
        <v>658000</v>
      </c>
      <c r="L38" s="11"/>
      <c r="M38" s="37" t="s">
        <v>101</v>
      </c>
    </row>
    <row r="39" spans="1:17" ht="25.5">
      <c r="A39" t="s">
        <v>81</v>
      </c>
      <c r="B39" s="29" t="s">
        <v>103</v>
      </c>
      <c r="D39" s="28" t="s">
        <v>82</v>
      </c>
      <c r="E39" s="53">
        <v>2184000</v>
      </c>
      <c r="F39" s="53">
        <v>2681000</v>
      </c>
      <c r="G39" s="65"/>
      <c r="H39" s="32">
        <v>1685000</v>
      </c>
      <c r="I39" s="32">
        <v>2566000</v>
      </c>
      <c r="J39" s="32">
        <v>2131000</v>
      </c>
      <c r="K39" s="32">
        <v>2194000</v>
      </c>
      <c r="L39" s="11"/>
      <c r="M39" s="31" t="s">
        <v>102</v>
      </c>
    </row>
    <row r="40" spans="1:17" ht="25.5">
      <c r="A40" t="s">
        <v>46</v>
      </c>
      <c r="B40" s="29" t="s">
        <v>85</v>
      </c>
      <c r="D40" s="28" t="s">
        <v>47</v>
      </c>
      <c r="E40" s="53">
        <v>369000</v>
      </c>
      <c r="F40" s="53">
        <v>368000</v>
      </c>
      <c r="G40" s="65"/>
      <c r="H40" s="32">
        <v>223000</v>
      </c>
      <c r="I40" s="32">
        <v>368000</v>
      </c>
      <c r="J40" s="32">
        <v>355000</v>
      </c>
      <c r="K40" s="32">
        <v>367000</v>
      </c>
      <c r="L40" s="11"/>
      <c r="M40" s="37" t="s">
        <v>101</v>
      </c>
    </row>
    <row r="41" spans="1:17">
      <c r="A41" t="s">
        <v>79</v>
      </c>
      <c r="B41" s="29" t="s">
        <v>85</v>
      </c>
      <c r="D41" s="28" t="s">
        <v>80</v>
      </c>
      <c r="E41" s="53">
        <v>250000</v>
      </c>
      <c r="F41" s="53">
        <v>250000</v>
      </c>
      <c r="G41" s="65"/>
      <c r="H41" s="32">
        <v>169000</v>
      </c>
      <c r="I41" s="32">
        <v>250000</v>
      </c>
      <c r="J41" s="32">
        <v>6000</v>
      </c>
      <c r="K41" s="32">
        <v>190000</v>
      </c>
      <c r="L41" s="11"/>
      <c r="M41" s="37" t="s">
        <v>101</v>
      </c>
    </row>
    <row r="42" spans="1:17">
      <c r="B42" s="34"/>
      <c r="D42" s="19" t="s">
        <v>68</v>
      </c>
      <c r="E42" s="56">
        <f>SUM(E32:E41)</f>
        <v>681061000</v>
      </c>
      <c r="F42" s="56">
        <f>SUM(F32:F41)</f>
        <v>684697000</v>
      </c>
      <c r="G42" s="67"/>
      <c r="H42" s="13">
        <f>SUM(H32:H41)</f>
        <v>492695000</v>
      </c>
      <c r="I42" s="13">
        <f>SUM(I32:I41)</f>
        <v>635467000</v>
      </c>
      <c r="J42" s="13">
        <f>SUM(J32:J41)</f>
        <v>618906000</v>
      </c>
      <c r="K42" s="13">
        <f>SUM(K32:K41)</f>
        <v>590101000</v>
      </c>
      <c r="M42" s="36"/>
    </row>
    <row r="43" spans="1:17">
      <c r="B43" s="34"/>
      <c r="D43" s="19" t="s">
        <v>72</v>
      </c>
      <c r="E43" s="56">
        <f t="shared" ref="E43:K43" si="0">E28-E42</f>
        <v>-184570000</v>
      </c>
      <c r="F43" s="56">
        <f t="shared" si="0"/>
        <v>-178188000</v>
      </c>
      <c r="G43" s="67"/>
      <c r="H43" s="13">
        <f t="shared" si="0"/>
        <v>-123753000</v>
      </c>
      <c r="I43" s="13">
        <f t="shared" si="0"/>
        <v>-171226000</v>
      </c>
      <c r="J43" s="13">
        <f t="shared" si="0"/>
        <v>-178680000</v>
      </c>
      <c r="K43" s="13">
        <f t="shared" si="0"/>
        <v>-188018000</v>
      </c>
      <c r="M43" s="36"/>
    </row>
    <row r="44" spans="1:17">
      <c r="B44" s="34"/>
      <c r="E44" s="55"/>
      <c r="F44" s="55"/>
      <c r="G44" s="67"/>
      <c r="I44" s="4"/>
      <c r="J44" s="4"/>
      <c r="K44" s="4"/>
      <c r="M44" s="36"/>
    </row>
    <row r="45" spans="1:17">
      <c r="B45" s="34"/>
      <c r="C45" s="6" t="s">
        <v>64</v>
      </c>
      <c r="E45" s="55"/>
      <c r="F45" s="55"/>
      <c r="G45" s="67"/>
      <c r="I45" s="4"/>
      <c r="J45" s="4"/>
      <c r="K45" s="4"/>
      <c r="M45" s="36"/>
    </row>
    <row r="46" spans="1:17" ht="51">
      <c r="A46" t="s">
        <v>21</v>
      </c>
      <c r="B46" s="30" t="s">
        <v>112</v>
      </c>
      <c r="D46" s="28" t="s">
        <v>22</v>
      </c>
      <c r="E46" s="53">
        <v>201629000</v>
      </c>
      <c r="F46" s="53">
        <v>196831000</v>
      </c>
      <c r="G46" s="65"/>
      <c r="H46" s="32">
        <v>131410000</v>
      </c>
      <c r="I46" s="32">
        <v>192972000</v>
      </c>
      <c r="J46" s="32">
        <v>194784000</v>
      </c>
      <c r="K46" s="32">
        <v>200708000</v>
      </c>
      <c r="L46" s="11"/>
      <c r="M46" s="31" t="s">
        <v>127</v>
      </c>
    </row>
    <row r="47" spans="1:17" ht="25.5">
      <c r="A47" t="s">
        <v>20</v>
      </c>
      <c r="B47" s="29" t="s">
        <v>105</v>
      </c>
      <c r="D47" s="28" t="s">
        <v>3</v>
      </c>
      <c r="E47" s="53">
        <v>8899000</v>
      </c>
      <c r="F47" s="53">
        <v>8025000</v>
      </c>
      <c r="G47" s="65"/>
      <c r="H47" s="32">
        <v>8022000</v>
      </c>
      <c r="I47" s="32">
        <v>7500000</v>
      </c>
      <c r="J47" s="32">
        <v>11201000</v>
      </c>
      <c r="K47" s="32">
        <v>7366000</v>
      </c>
      <c r="L47" s="11"/>
      <c r="M47" s="37" t="s">
        <v>128</v>
      </c>
    </row>
    <row r="48" spans="1:17" ht="38.25">
      <c r="A48" t="s">
        <v>33</v>
      </c>
      <c r="B48" s="30" t="s">
        <v>43</v>
      </c>
      <c r="D48" s="28" t="s">
        <v>34</v>
      </c>
      <c r="E48" s="53">
        <v>5000000</v>
      </c>
      <c r="F48" s="53">
        <v>2379000</v>
      </c>
      <c r="G48" s="65"/>
      <c r="H48" s="32">
        <v>5766000</v>
      </c>
      <c r="I48" s="32">
        <v>2265000</v>
      </c>
      <c r="J48" s="32">
        <v>6418000</v>
      </c>
      <c r="K48" s="32">
        <v>1224000</v>
      </c>
      <c r="L48" s="11"/>
      <c r="M48" s="37" t="s">
        <v>129</v>
      </c>
    </row>
    <row r="49" spans="1:13" ht="25.5">
      <c r="A49" t="s">
        <v>50</v>
      </c>
      <c r="B49" s="31" t="s">
        <v>106</v>
      </c>
      <c r="D49" s="28" t="s">
        <v>51</v>
      </c>
      <c r="E49" s="53">
        <v>-11084000</v>
      </c>
      <c r="F49" s="53">
        <v>-10352000</v>
      </c>
      <c r="G49" s="65"/>
      <c r="H49" s="32">
        <v>-10393000</v>
      </c>
      <c r="I49" s="32">
        <v>-10664000</v>
      </c>
      <c r="J49" s="32">
        <v>-5804000</v>
      </c>
      <c r="K49" s="32">
        <v>-4007000</v>
      </c>
      <c r="L49" s="11"/>
      <c r="M49" s="31" t="s">
        <v>107</v>
      </c>
    </row>
    <row r="50" spans="1:13" ht="25.5">
      <c r="A50" t="s">
        <v>83</v>
      </c>
      <c r="B50" s="31" t="s">
        <v>106</v>
      </c>
      <c r="D50" s="28" t="s">
        <v>84</v>
      </c>
      <c r="E50" s="53">
        <v>-6106000</v>
      </c>
      <c r="F50" s="53">
        <v>-6549000</v>
      </c>
      <c r="G50" s="65"/>
      <c r="H50" s="32">
        <v>-6000000</v>
      </c>
      <c r="I50" s="32">
        <v>-6692000</v>
      </c>
      <c r="J50" s="32">
        <v>-6196000</v>
      </c>
      <c r="K50" s="32">
        <v>-5543000</v>
      </c>
      <c r="L50" s="11"/>
      <c r="M50" s="31" t="s">
        <v>107</v>
      </c>
    </row>
    <row r="51" spans="1:13" ht="25.5">
      <c r="A51" t="s">
        <v>23</v>
      </c>
      <c r="B51" s="30" t="s">
        <v>109</v>
      </c>
      <c r="D51" s="3" t="s">
        <v>73</v>
      </c>
      <c r="E51" s="53">
        <v>-919000</v>
      </c>
      <c r="F51" s="53">
        <v>-1099000</v>
      </c>
      <c r="G51" s="65"/>
      <c r="H51" s="32">
        <v>-691000</v>
      </c>
      <c r="I51" s="32">
        <v>-1100000</v>
      </c>
      <c r="J51" s="32">
        <v>-2711000</v>
      </c>
      <c r="K51" s="32">
        <v>-585000</v>
      </c>
      <c r="L51" s="11"/>
      <c r="M51" s="31" t="s">
        <v>108</v>
      </c>
    </row>
    <row r="52" spans="1:13" ht="25.5">
      <c r="B52" s="34"/>
      <c r="D52" s="19" t="s">
        <v>70</v>
      </c>
      <c r="E52" s="56">
        <f t="shared" ref="E52:K52" si="1">SUM(E46:E51)</f>
        <v>197419000</v>
      </c>
      <c r="F52" s="56">
        <f t="shared" si="1"/>
        <v>189235000</v>
      </c>
      <c r="G52" s="67"/>
      <c r="H52" s="13">
        <f t="shared" si="1"/>
        <v>128114000</v>
      </c>
      <c r="I52" s="13">
        <f t="shared" si="1"/>
        <v>184281000</v>
      </c>
      <c r="J52" s="13">
        <f t="shared" si="1"/>
        <v>197692000</v>
      </c>
      <c r="K52" s="13">
        <f t="shared" si="1"/>
        <v>199163000</v>
      </c>
      <c r="M52" s="36"/>
    </row>
    <row r="53" spans="1:13">
      <c r="B53" s="34"/>
      <c r="D53" s="19" t="s">
        <v>71</v>
      </c>
      <c r="E53" s="56">
        <f t="shared" ref="E53:K53" si="2">E43+E52</f>
        <v>12849000</v>
      </c>
      <c r="F53" s="56">
        <f t="shared" si="2"/>
        <v>11047000</v>
      </c>
      <c r="G53" s="67"/>
      <c r="H53" s="13">
        <f t="shared" si="2"/>
        <v>4361000</v>
      </c>
      <c r="I53" s="13">
        <f t="shared" si="2"/>
        <v>13055000</v>
      </c>
      <c r="J53" s="13">
        <f t="shared" si="2"/>
        <v>19012000</v>
      </c>
      <c r="K53" s="13">
        <f t="shared" si="2"/>
        <v>11145000</v>
      </c>
      <c r="M53" s="36"/>
    </row>
    <row r="54" spans="1:13">
      <c r="B54" s="34"/>
      <c r="E54" s="55"/>
      <c r="F54" s="55"/>
      <c r="G54" s="67"/>
      <c r="I54" s="4"/>
      <c r="J54" s="4"/>
      <c r="K54" s="4"/>
      <c r="M54" s="36"/>
    </row>
    <row r="55" spans="1:13" ht="25.5">
      <c r="A55" t="s">
        <v>18</v>
      </c>
      <c r="B55" s="29" t="s">
        <v>110</v>
      </c>
      <c r="D55" s="28" t="s">
        <v>19</v>
      </c>
      <c r="E55" s="53">
        <v>23950000</v>
      </c>
      <c r="F55" s="53">
        <v>20000000</v>
      </c>
      <c r="G55" s="65"/>
      <c r="H55" s="32">
        <v>11914000</v>
      </c>
      <c r="I55" s="32">
        <v>26729000</v>
      </c>
      <c r="J55" s="32">
        <v>16553000</v>
      </c>
      <c r="K55" s="32">
        <v>6942000</v>
      </c>
      <c r="L55" s="11"/>
      <c r="M55" s="40" t="s">
        <v>0</v>
      </c>
    </row>
    <row r="56" spans="1:13" ht="25.5">
      <c r="A56" t="s">
        <v>35</v>
      </c>
      <c r="B56" s="29" t="s">
        <v>111</v>
      </c>
      <c r="D56" s="28" t="s">
        <v>36</v>
      </c>
      <c r="E56" s="53">
        <v>27867000</v>
      </c>
      <c r="F56" s="53">
        <v>310000</v>
      </c>
      <c r="G56" s="65"/>
      <c r="H56" s="32">
        <v>10290000</v>
      </c>
      <c r="I56" s="32">
        <v>2747000</v>
      </c>
      <c r="J56" s="32">
        <v>3672000</v>
      </c>
      <c r="K56" s="32">
        <v>0</v>
      </c>
      <c r="L56" s="11"/>
      <c r="M56" s="40" t="s">
        <v>1</v>
      </c>
    </row>
    <row r="57" spans="1:13" ht="26.25" thickBot="1">
      <c r="B57" s="21"/>
      <c r="D57" s="20" t="s">
        <v>37</v>
      </c>
      <c r="E57" s="57">
        <f t="shared" ref="E57:K57" si="3">E53+E55+E56</f>
        <v>64666000</v>
      </c>
      <c r="F57" s="57">
        <f t="shared" si="3"/>
        <v>31357000</v>
      </c>
      <c r="G57" s="67"/>
      <c r="H57" s="14">
        <f t="shared" si="3"/>
        <v>26565000</v>
      </c>
      <c r="I57" s="14">
        <f t="shared" si="3"/>
        <v>42531000</v>
      </c>
      <c r="J57" s="14">
        <f t="shared" si="3"/>
        <v>39237000</v>
      </c>
      <c r="K57" s="14">
        <f t="shared" si="3"/>
        <v>18087000</v>
      </c>
    </row>
    <row r="58" spans="1:13" ht="13.5" thickTop="1">
      <c r="B58" s="21"/>
    </row>
    <row r="59" spans="1:13">
      <c r="B59" s="21"/>
    </row>
  </sheetData>
  <mergeCells count="8">
    <mergeCell ref="B16:B19"/>
    <mergeCell ref="M16:M19"/>
    <mergeCell ref="B22:B24"/>
    <mergeCell ref="M22:M24"/>
    <mergeCell ref="B5:B7"/>
    <mergeCell ref="M5:M7"/>
    <mergeCell ref="B10:B12"/>
    <mergeCell ref="M10:M12"/>
  </mergeCells>
  <phoneticPr fontId="5" type="noConversion"/>
  <pageMargins left="0.28000000000000003" right="0.32" top="0.79" bottom="0.79" header="0.5" footer="0.5"/>
  <pageSetup paperSize="5" orientation="landscape" r:id="rId1"/>
  <headerFooter alignWithMargins="0"/>
  <rowBreaks count="2" manualBreakCount="2">
    <brk id="29" min="1" max="11" man="1"/>
    <brk id="4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Forecast</vt:lpstr>
      <vt:lpstr>Forecast!Print_Area</vt:lpstr>
      <vt:lpstr>Forecast!Print_Titles</vt:lpstr>
    </vt:vector>
  </TitlesOfParts>
  <Company>West Virginia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Watkins</dc:creator>
  <cp:lastModifiedBy>dhwatkins</cp:lastModifiedBy>
  <cp:lastPrinted>2006-05-25T19:48:42Z</cp:lastPrinted>
  <dcterms:created xsi:type="dcterms:W3CDTF">1999-12-29T19:50:45Z</dcterms:created>
  <dcterms:modified xsi:type="dcterms:W3CDTF">2010-06-30T18:47:21Z</dcterms:modified>
</cp:coreProperties>
</file>